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95" windowHeight="8700" activeTab="0"/>
  </bookViews>
  <sheets>
    <sheet name="fOGLIO 1" sheetId="1" r:id="rId1"/>
  </sheets>
  <definedNames>
    <definedName name="_xlnm.Print_Area" localSheetId="0">'fOGLIO 1'!$A$1:$K$60</definedName>
  </definedNames>
  <calcPr fullCalcOnLoad="1"/>
</workbook>
</file>

<file path=xl/comments1.xml><?xml version="1.0" encoding="utf-8"?>
<comments xmlns="http://schemas.openxmlformats.org/spreadsheetml/2006/main">
  <authors>
    <author>Suap</author>
  </authors>
  <commentList>
    <comment ref="A54" authorId="0">
      <text>
        <r>
          <rPr>
            <b/>
            <sz val="8"/>
            <rFont val="Tahoma"/>
            <family val="0"/>
          </rPr>
          <t>inserire i mc di ampliamento nell'eventualità di monetizzazione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<sst xmlns="http://schemas.openxmlformats.org/spreadsheetml/2006/main" count="59" uniqueCount="37">
  <si>
    <t>mq.</t>
  </si>
  <si>
    <t>x</t>
  </si>
  <si>
    <t>=</t>
  </si>
  <si>
    <t>=mq.</t>
  </si>
  <si>
    <t xml:space="preserve">Intervento </t>
  </si>
  <si>
    <t>Proprietà</t>
  </si>
  <si>
    <t>1) URBANIZZAZIONI PRIMARIE</t>
  </si>
  <si>
    <t>2) URBANIZZAZIONI SECONDARIE</t>
  </si>
  <si>
    <t>3) CALCOLO DEL CONTRIBUTO SUL COSTO DI COSTRUZIONE</t>
  </si>
  <si>
    <t>(*) a scomputo delle opere realizzate direttamente dai proprietari, in % ai lotti</t>
  </si>
  <si>
    <t xml:space="preserve">Z O N A </t>
  </si>
  <si>
    <t xml:space="preserve"> A</t>
  </si>
  <si>
    <t>B</t>
  </si>
  <si>
    <t>C</t>
  </si>
  <si>
    <t>D</t>
  </si>
  <si>
    <t>E</t>
  </si>
  <si>
    <t>coeff.</t>
  </si>
  <si>
    <t>Contributo Costo di Costruzione:</t>
  </si>
  <si>
    <t xml:space="preserve">5%   x </t>
  </si>
  <si>
    <t xml:space="preserve">quota inferiore alla quota di spettanza pari a </t>
  </si>
  <si>
    <t>€. 129.283,61</t>
  </si>
  <si>
    <t>A SCOMPUTO</t>
  </si>
  <si>
    <t>……………</t>
  </si>
  <si>
    <t>COMUNE DI CASTELLANA GROTTE</t>
  </si>
  <si>
    <t>Ripartizione Tecnica V - Edilizia Urbanistica  Ambiente e SUAP</t>
  </si>
  <si>
    <t>4) CALCOLO MONETIZZAZIONE DEGLI STANDARD</t>
  </si>
  <si>
    <t>4) CALCOLO MONETIZZAZIONE AREA A PARCHEGGIO</t>
  </si>
  <si>
    <t>Superficie utile in ampliamento</t>
  </si>
  <si>
    <t>Volume in ampliamento</t>
  </si>
  <si>
    <t>=mc.</t>
  </si>
  <si>
    <t>Ampliamento mc.</t>
  </si>
  <si>
    <t>Sup. per parcheggio mq.</t>
  </si>
  <si>
    <t>euro/mq</t>
  </si>
  <si>
    <t>TOTALE DA VERSARE</t>
  </si>
  <si>
    <t>N.ro abitanti insediabili</t>
  </si>
  <si>
    <t>Standard (mq)</t>
  </si>
  <si>
    <t xml:space="preserve">               Mod. 4PC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</si>
</sst>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[Red]0"/>
    <numFmt numFmtId="165" formatCode="[$-410]dddd\ d\ mmmm\ yyyy"/>
    <numFmt numFmtId="166" formatCode="0.00;[Red]0.00"/>
    <numFmt numFmtId="167" formatCode="0.000000;[Red]0.000000"/>
    <numFmt numFmtId="168" formatCode="0.0000"/>
    <numFmt numFmtId="169" formatCode="#,##0;[Red]#,##0"/>
    <numFmt numFmtId="170" formatCode="_-[$€]\ * #,##0.00_-;\-[$€]\ * #,##0.00_-;_-[$€]\ * &quot;-&quot;??_-;_-@_-"/>
    <numFmt numFmtId="171" formatCode="#,##0.00;[Red]#,##0.00"/>
    <numFmt numFmtId="172" formatCode="0.000"/>
    <numFmt numFmtId="173" formatCode="_-&quot;€&quot;\ * #,##0.0000_-;\-&quot;€&quot;\ * #,##0.0000_-;_-&quot;€&quot;\ * &quot;-&quot;????_-;_-@_-"/>
    <numFmt numFmtId="174" formatCode="_-&quot;€&quot;\ * #,##0.000_-;\-&quot;€&quot;\ * #,##0.000_-;_-&quot;€&quot;\ * &quot;-&quot;????_-;_-@_-"/>
    <numFmt numFmtId="175" formatCode="_-&quot;€&quot;\ * #,##0.00_-;\-&quot;€&quot;\ * #,##0.00_-;_-&quot;€&quot;\ * &quot;-&quot;????_-;_-@_-"/>
    <numFmt numFmtId="176" formatCode="_-&quot;€&quot;\ * #,##0.00000_-;\-&quot;€&quot;\ * #,##0.00000_-;_-&quot;€&quot;\ * &quot;-&quot;????_-;_-@_-"/>
    <numFmt numFmtId="177" formatCode="0.00000"/>
    <numFmt numFmtId="178" formatCode="h\.mm\.ss"/>
    <numFmt numFmtId="179" formatCode="00000"/>
    <numFmt numFmtId="180" formatCode="############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sz val="7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0"/>
    </font>
    <font>
      <sz val="12"/>
      <color indexed="18"/>
      <name val="Times New Roman"/>
      <family val="1"/>
    </font>
    <font>
      <sz val="10"/>
      <color indexed="18"/>
      <name val="Arial"/>
      <family val="0"/>
    </font>
    <font>
      <sz val="11"/>
      <color indexed="18"/>
      <name val="Times New Roman"/>
      <family val="1"/>
    </font>
    <font>
      <b/>
      <i/>
      <sz val="10"/>
      <color indexed="18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color indexed="12"/>
      <name val="Times New Roman"/>
      <family val="1"/>
    </font>
    <font>
      <sz val="10"/>
      <color indexed="12"/>
      <name val="Arial"/>
      <family val="0"/>
    </font>
    <font>
      <b/>
      <sz val="16"/>
      <color indexed="8"/>
      <name val="Arial"/>
      <family val="2"/>
    </font>
    <font>
      <sz val="14"/>
      <color indexed="8"/>
      <name val="Times New Roman"/>
      <family val="0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164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2" fillId="0" borderId="2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Alignment="1">
      <alignment/>
    </xf>
    <xf numFmtId="0" fontId="16" fillId="0" borderId="3" xfId="0" applyFont="1" applyBorder="1" applyAlignment="1">
      <alignment/>
    </xf>
    <xf numFmtId="0" fontId="17" fillId="0" borderId="4" xfId="0" applyFont="1" applyFill="1" applyBorder="1" applyAlignment="1">
      <alignment vertical="center"/>
    </xf>
    <xf numFmtId="0" fontId="18" fillId="0" borderId="4" xfId="0" applyFont="1" applyFill="1" applyBorder="1" applyAlignment="1" applyProtection="1">
      <alignment horizont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/>
    </xf>
    <xf numFmtId="0" fontId="20" fillId="0" borderId="4" xfId="0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/>
      <protection locked="0"/>
    </xf>
    <xf numFmtId="44" fontId="21" fillId="0" borderId="4" xfId="17" applyFont="1" applyBorder="1" applyAlignment="1">
      <alignment/>
    </xf>
    <xf numFmtId="172" fontId="0" fillId="0" borderId="0" xfId="0" applyNumberFormat="1" applyAlignment="1">
      <alignment horizontal="center"/>
    </xf>
    <xf numFmtId="172" fontId="3" fillId="0" borderId="1" xfId="0" applyNumberFormat="1" applyFont="1" applyBorder="1" applyAlignment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Border="1" applyAlignment="1">
      <alignment horizontal="right"/>
    </xf>
    <xf numFmtId="172" fontId="9" fillId="0" borderId="0" xfId="0" applyNumberFormat="1" applyFont="1" applyFill="1" applyAlignment="1" applyProtection="1">
      <alignment/>
      <protection locked="0"/>
    </xf>
    <xf numFmtId="172" fontId="19" fillId="0" borderId="5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7" fontId="0" fillId="0" borderId="0" xfId="17" applyNumberFormat="1" applyAlignment="1">
      <alignment horizontal="right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172" fontId="22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right"/>
    </xf>
    <xf numFmtId="49" fontId="22" fillId="0" borderId="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/>
    </xf>
    <xf numFmtId="44" fontId="23" fillId="0" borderId="0" xfId="17" applyFont="1" applyBorder="1" applyAlignment="1">
      <alignment/>
    </xf>
    <xf numFmtId="2" fontId="22" fillId="0" borderId="0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/>
    </xf>
    <xf numFmtId="172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172" fontId="0" fillId="0" borderId="6" xfId="0" applyNumberFormat="1" applyBorder="1" applyAlignment="1">
      <alignment/>
    </xf>
    <xf numFmtId="0" fontId="15" fillId="0" borderId="0" xfId="0" applyFont="1" applyAlignment="1">
      <alignment horizontal="center" vertical="top" wrapText="1"/>
    </xf>
    <xf numFmtId="4" fontId="0" fillId="0" borderId="0" xfId="0" applyNumberFormat="1" applyBorder="1" applyAlignment="1">
      <alignment horizontal="right"/>
    </xf>
    <xf numFmtId="49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/>
    </xf>
    <xf numFmtId="4" fontId="25" fillId="0" borderId="0" xfId="0" applyNumberFormat="1" applyFont="1" applyAlignment="1" applyProtection="1">
      <alignment/>
      <protection/>
    </xf>
    <xf numFmtId="4" fontId="25" fillId="0" borderId="0" xfId="0" applyNumberFormat="1" applyFont="1" applyAlignment="1" applyProtection="1">
      <alignment horizontal="right"/>
      <protection/>
    </xf>
    <xf numFmtId="2" fontId="0" fillId="0" borderId="4" xfId="0" applyNumberFormat="1" applyBorder="1" applyAlignment="1">
      <alignment horizontal="right"/>
    </xf>
    <xf numFmtId="0" fontId="0" fillId="0" borderId="2" xfId="0" applyBorder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172" fontId="19" fillId="0" borderId="0" xfId="0" applyNumberFormat="1" applyFont="1" applyBorder="1" applyAlignment="1">
      <alignment/>
    </xf>
    <xf numFmtId="2" fontId="0" fillId="0" borderId="1" xfId="0" applyNumberFormat="1" applyBorder="1" applyAlignment="1">
      <alignment horizontal="right"/>
    </xf>
    <xf numFmtId="16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 horizontal="center"/>
    </xf>
    <xf numFmtId="44" fontId="14" fillId="2" borderId="3" xfId="17" applyFont="1" applyFill="1" applyBorder="1" applyAlignment="1">
      <alignment horizontal="center"/>
    </xf>
    <xf numFmtId="44" fontId="14" fillId="2" borderId="5" xfId="17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7" fontId="0" fillId="0" borderId="0" xfId="17" applyNumberFormat="1" applyAlignment="1">
      <alignment horizontal="right"/>
    </xf>
    <xf numFmtId="0" fontId="0" fillId="0" borderId="0" xfId="0" applyAlignment="1">
      <alignment horizontal="center"/>
    </xf>
    <xf numFmtId="44" fontId="0" fillId="0" borderId="0" xfId="17" applyAlignment="1">
      <alignment horizontal="center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44" fontId="14" fillId="0" borderId="3" xfId="17" applyFont="1" applyFill="1" applyBorder="1" applyAlignment="1">
      <alignment horizontal="center"/>
    </xf>
    <xf numFmtId="44" fontId="14" fillId="0" borderId="5" xfId="17" applyFont="1" applyFill="1" applyBorder="1" applyAlignment="1">
      <alignment horizontal="center"/>
    </xf>
    <xf numFmtId="0" fontId="1" fillId="0" borderId="0" xfId="0" applyFont="1" applyAlignment="1">
      <alignment horizontal="right" vertical="top"/>
    </xf>
    <xf numFmtId="44" fontId="14" fillId="2" borderId="4" xfId="17" applyFont="1" applyFill="1" applyBorder="1" applyAlignment="1">
      <alignment horizontal="center"/>
    </xf>
    <xf numFmtId="44" fontId="0" fillId="0" borderId="0" xfId="0" applyNumberForma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85725</xdr:rowOff>
    </xdr:from>
    <xdr:to>
      <xdr:col>10</xdr:col>
      <xdr:colOff>590550</xdr:colOff>
      <xdr:row>12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09550" y="1057275"/>
          <a:ext cx="6505575" cy="10001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PIANO CASA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CONTRIBUTO DI COSTRUZIONE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MONETIZZAZIONE STANDARD - MONETIZZAZIONE AREA A PARCHEGGIO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590550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9"/>
  <sheetViews>
    <sheetView tabSelected="1" workbookViewId="0" topLeftCell="A1">
      <selection activeCell="K5" sqref="K5"/>
    </sheetView>
  </sheetViews>
  <sheetFormatPr defaultColWidth="9.140625" defaultRowHeight="12.75"/>
  <cols>
    <col min="1" max="1" width="25.7109375" style="0" customWidth="1"/>
    <col min="2" max="3" width="9.57421875" style="0" customWidth="1"/>
    <col min="4" max="4" width="12.00390625" style="0" customWidth="1"/>
    <col min="5" max="5" width="9.57421875" style="0" customWidth="1"/>
    <col min="6" max="6" width="7.8515625" style="0" customWidth="1"/>
    <col min="7" max="7" width="2.140625" style="0" bestFit="1" customWidth="1"/>
    <col min="8" max="8" width="7.57421875" style="0" customWidth="1"/>
    <col min="9" max="9" width="2.00390625" style="0" bestFit="1" customWidth="1"/>
    <col min="10" max="10" width="5.8515625" style="0" customWidth="1"/>
    <col min="11" max="11" width="11.8515625" style="48" customWidth="1"/>
  </cols>
  <sheetData>
    <row r="1" ht="12.75"/>
    <row r="2" ht="12.75"/>
    <row r="3" ht="12.75"/>
    <row r="4" spans="2:11" ht="12.75">
      <c r="B4" s="75" t="s">
        <v>23</v>
      </c>
      <c r="C4" s="76"/>
      <c r="D4" s="76"/>
      <c r="E4" s="76"/>
      <c r="K4" s="77" t="s">
        <v>36</v>
      </c>
    </row>
    <row r="5" spans="2:6" ht="12.75">
      <c r="B5" s="75" t="s">
        <v>24</v>
      </c>
      <c r="C5" s="76"/>
      <c r="D5" s="76"/>
      <c r="E5" s="76"/>
      <c r="F5" s="76"/>
    </row>
    <row r="6" spans="1:11" ht="12.7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2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2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2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2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2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5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>
      <c r="A14" s="3"/>
      <c r="G14" s="1"/>
      <c r="J14" s="112"/>
      <c r="K14" s="112"/>
    </row>
    <row r="15" spans="1:11" ht="12.75">
      <c r="A15" s="3" t="s">
        <v>4</v>
      </c>
      <c r="G15" s="1"/>
      <c r="H15" s="1"/>
      <c r="J15" s="97"/>
      <c r="K15" s="98"/>
    </row>
    <row r="16" spans="1:11" ht="12.75">
      <c r="A16" s="3" t="s">
        <v>5</v>
      </c>
      <c r="G16" s="1"/>
      <c r="H16" s="1"/>
      <c r="K16" s="46"/>
    </row>
    <row r="17" spans="2:11" ht="12.75">
      <c r="B17" s="10"/>
      <c r="C17" s="10"/>
      <c r="G17" s="1"/>
      <c r="H17" s="1"/>
      <c r="K17" s="46"/>
    </row>
    <row r="18" spans="1:11" ht="12.75" hidden="1">
      <c r="A18" s="3"/>
      <c r="B18" s="9" t="s">
        <v>9</v>
      </c>
      <c r="C18" s="9"/>
      <c r="D18" s="9"/>
      <c r="E18" s="9"/>
      <c r="F18" s="9"/>
      <c r="G18" s="9"/>
      <c r="H18" s="9"/>
      <c r="I18" s="9"/>
      <c r="J18" s="9"/>
      <c r="K18" s="47"/>
    </row>
    <row r="19" spans="1:11" ht="12.75">
      <c r="A19" s="34" t="s">
        <v>28</v>
      </c>
      <c r="D19" s="5" t="s">
        <v>29</v>
      </c>
      <c r="E19" s="79">
        <v>0</v>
      </c>
      <c r="G19" s="1"/>
      <c r="H19" s="1"/>
      <c r="K19" s="46"/>
    </row>
    <row r="20" spans="1:10" ht="12.75">
      <c r="A20" s="34" t="s">
        <v>27</v>
      </c>
      <c r="B20" s="34"/>
      <c r="C20" s="34"/>
      <c r="D20" s="5" t="s">
        <v>3</v>
      </c>
      <c r="E20" s="79">
        <v>0</v>
      </c>
      <c r="F20" s="4"/>
      <c r="G20" s="109"/>
      <c r="H20" s="110"/>
      <c r="J20" s="4"/>
    </row>
    <row r="21" spans="6:10" ht="12.75">
      <c r="F21" s="4"/>
      <c r="G21" s="101"/>
      <c r="H21" s="102"/>
      <c r="J21" s="4"/>
    </row>
    <row r="22" spans="6:11" ht="12.75">
      <c r="F22" s="4"/>
      <c r="G22" s="6"/>
      <c r="H22" s="1"/>
      <c r="J22" s="4"/>
      <c r="K22" s="49"/>
    </row>
    <row r="23" spans="2:11" ht="12.75">
      <c r="B23" s="11"/>
      <c r="C23" s="8"/>
      <c r="D23" s="12"/>
      <c r="E23" s="8"/>
      <c r="F23" s="8"/>
      <c r="G23" s="71"/>
      <c r="H23" s="34"/>
      <c r="I23" s="34"/>
      <c r="J23" s="72"/>
      <c r="K23" s="73"/>
    </row>
    <row r="24" spans="2:11" ht="12.75">
      <c r="B24" s="8"/>
      <c r="C24" s="8"/>
      <c r="D24" s="8"/>
      <c r="E24" s="8"/>
      <c r="F24" s="8"/>
      <c r="G24" s="13"/>
      <c r="H24" s="11"/>
      <c r="I24" s="8"/>
      <c r="J24" s="13"/>
      <c r="K24" s="50"/>
    </row>
    <row r="25" spans="1:16" ht="15.75">
      <c r="A25" s="27" t="s">
        <v>10</v>
      </c>
      <c r="B25" s="15" t="s">
        <v>11</v>
      </c>
      <c r="C25" s="16" t="s">
        <v>12</v>
      </c>
      <c r="D25" s="16" t="s">
        <v>13</v>
      </c>
      <c r="E25" s="15" t="s">
        <v>14</v>
      </c>
      <c r="F25" s="16" t="s">
        <v>15</v>
      </c>
      <c r="H25" s="15"/>
      <c r="J25" s="15"/>
      <c r="N25" s="17"/>
      <c r="O25" s="17"/>
      <c r="P25" s="17"/>
    </row>
    <row r="26" spans="1:16" ht="15.75">
      <c r="A26" s="14"/>
      <c r="B26" s="14"/>
      <c r="C26" s="14"/>
      <c r="D26" s="14"/>
      <c r="E26" s="14"/>
      <c r="F26" s="14"/>
      <c r="G26" s="18"/>
      <c r="H26" s="17"/>
      <c r="I26" s="17"/>
      <c r="J26" s="17"/>
      <c r="K26" s="51"/>
      <c r="L26" s="17"/>
      <c r="M26" s="17"/>
      <c r="N26" s="17"/>
      <c r="O26" s="17"/>
      <c r="P26" s="17"/>
    </row>
    <row r="27" spans="1:15" ht="33.75" customHeight="1">
      <c r="A27" s="22"/>
      <c r="B27" s="23"/>
      <c r="C27" s="16"/>
      <c r="D27" s="15"/>
      <c r="E27" s="15"/>
      <c r="F27" s="19"/>
      <c r="G27" s="20"/>
      <c r="H27" s="19"/>
      <c r="J27" s="21"/>
      <c r="M27" s="15"/>
      <c r="O27" s="17"/>
    </row>
    <row r="28" spans="1:15" s="42" customFormat="1" ht="15.75">
      <c r="A28" s="35" t="s">
        <v>6</v>
      </c>
      <c r="B28" s="36"/>
      <c r="C28" s="37"/>
      <c r="D28" s="37"/>
      <c r="E28" s="37"/>
      <c r="F28" s="38"/>
      <c r="G28" s="39"/>
      <c r="H28" s="38"/>
      <c r="I28" s="40"/>
      <c r="J28" s="41"/>
      <c r="K28" s="52"/>
      <c r="M28" s="43"/>
      <c r="O28" s="44"/>
    </row>
    <row r="29" spans="2:10" ht="12.75">
      <c r="B29" s="8"/>
      <c r="C29" s="8"/>
      <c r="D29" s="8"/>
      <c r="E29" s="8"/>
      <c r="F29" s="25" t="s">
        <v>16</v>
      </c>
      <c r="G29" s="26"/>
      <c r="H29" s="26" t="s">
        <v>16</v>
      </c>
      <c r="I29" s="8"/>
      <c r="J29" s="8"/>
    </row>
    <row r="30" spans="1:11" ht="15">
      <c r="A30" s="28" t="s">
        <v>0</v>
      </c>
      <c r="B30" s="29">
        <f>E20</f>
        <v>0</v>
      </c>
      <c r="C30" s="30" t="s">
        <v>1</v>
      </c>
      <c r="D30" s="45">
        <v>39.31</v>
      </c>
      <c r="E30" s="30" t="s">
        <v>1</v>
      </c>
      <c r="F30" s="31">
        <v>1.1</v>
      </c>
      <c r="G30" s="32" t="s">
        <v>1</v>
      </c>
      <c r="H30" s="33">
        <v>0.9</v>
      </c>
      <c r="I30" t="s">
        <v>2</v>
      </c>
      <c r="J30" s="99">
        <f>B30*D30*F30*H30</f>
        <v>0</v>
      </c>
      <c r="K30" s="100"/>
    </row>
    <row r="31" spans="1:11" ht="12.75" hidden="1">
      <c r="A31" s="56" t="s">
        <v>19</v>
      </c>
      <c r="B31" s="56"/>
      <c r="C31" s="56"/>
      <c r="D31" s="56"/>
      <c r="E31" s="56" t="s">
        <v>20</v>
      </c>
      <c r="F31" s="57"/>
      <c r="G31" s="58"/>
      <c r="H31" s="58"/>
      <c r="I31" s="56"/>
      <c r="J31" s="56" t="s">
        <v>21</v>
      </c>
      <c r="K31" s="59"/>
    </row>
    <row r="32" spans="1:11" ht="18" hidden="1">
      <c r="A32" s="103"/>
      <c r="B32" s="103"/>
      <c r="C32" s="7"/>
      <c r="D32" s="105"/>
      <c r="E32" s="105"/>
      <c r="F32" s="105"/>
      <c r="G32" s="106"/>
      <c r="H32" s="107"/>
      <c r="I32" s="107"/>
      <c r="J32" s="107"/>
      <c r="K32" s="107"/>
    </row>
    <row r="33" spans="4:11" ht="15.75" customHeight="1" hidden="1">
      <c r="D33" s="104"/>
      <c r="E33" s="104"/>
      <c r="F33" s="104"/>
      <c r="G33" s="107"/>
      <c r="H33" s="107"/>
      <c r="I33" s="107"/>
      <c r="J33" s="107"/>
      <c r="K33" s="107"/>
    </row>
    <row r="34" spans="4:11" ht="15" customHeight="1">
      <c r="D34" s="2"/>
      <c r="E34" s="2"/>
      <c r="F34" s="2"/>
      <c r="G34" s="53"/>
      <c r="H34" s="53"/>
      <c r="I34" s="53"/>
      <c r="J34" s="53"/>
      <c r="K34" s="70"/>
    </row>
    <row r="35" ht="34.5" customHeight="1"/>
    <row r="36" spans="1:15" s="42" customFormat="1" ht="15.75">
      <c r="A36" s="35" t="s">
        <v>7</v>
      </c>
      <c r="B36" s="36"/>
      <c r="C36" s="37"/>
      <c r="D36" s="37"/>
      <c r="E36" s="37"/>
      <c r="F36" s="38"/>
      <c r="G36" s="39"/>
      <c r="H36" s="38"/>
      <c r="I36" s="40"/>
      <c r="J36" s="41"/>
      <c r="K36" s="52"/>
      <c r="M36" s="43"/>
      <c r="O36" s="44"/>
    </row>
    <row r="37" spans="6:10" ht="12.75">
      <c r="F37" s="25" t="s">
        <v>16</v>
      </c>
      <c r="G37" s="26"/>
      <c r="H37" s="26" t="s">
        <v>16</v>
      </c>
      <c r="J37" s="8"/>
    </row>
    <row r="38" spans="1:11" ht="15">
      <c r="A38" s="28" t="s">
        <v>0</v>
      </c>
      <c r="B38" s="29">
        <f>E20</f>
        <v>0</v>
      </c>
      <c r="C38" s="30" t="s">
        <v>1</v>
      </c>
      <c r="D38" s="45">
        <v>18.34</v>
      </c>
      <c r="E38" s="30" t="s">
        <v>1</v>
      </c>
      <c r="F38" s="31">
        <v>1.1</v>
      </c>
      <c r="G38" s="32" t="s">
        <v>1</v>
      </c>
      <c r="H38" s="33">
        <v>0.9</v>
      </c>
      <c r="I38" t="s">
        <v>2</v>
      </c>
      <c r="J38" s="99">
        <f>B38*D38*F38*H38</f>
        <v>0</v>
      </c>
      <c r="K38" s="100"/>
    </row>
    <row r="39" spans="1:11" ht="12.75" hidden="1">
      <c r="A39" s="56" t="s">
        <v>19</v>
      </c>
      <c r="B39" s="60"/>
      <c r="C39" s="61"/>
      <c r="D39" s="62"/>
      <c r="E39" s="67">
        <v>26278.6</v>
      </c>
      <c r="F39" s="63"/>
      <c r="G39" s="61"/>
      <c r="H39" s="64"/>
      <c r="I39" s="65"/>
      <c r="J39" s="65" t="s">
        <v>21</v>
      </c>
      <c r="K39" s="66"/>
    </row>
    <row r="40" spans="1:11" s="34" customFormat="1" ht="18" customHeight="1">
      <c r="A40" s="54"/>
      <c r="B40"/>
      <c r="C40" s="7"/>
      <c r="D40" s="2"/>
      <c r="E40" s="2"/>
      <c r="F40" s="2"/>
      <c r="G40" s="55"/>
      <c r="H40" s="53"/>
      <c r="I40" s="53"/>
      <c r="J40" s="53"/>
      <c r="K40" s="70"/>
    </row>
    <row r="41" ht="33" customHeight="1"/>
    <row r="42" spans="1:15" s="42" customFormat="1" ht="13.5" customHeight="1">
      <c r="A42" s="35" t="s">
        <v>8</v>
      </c>
      <c r="B42" s="36"/>
      <c r="C42" s="37"/>
      <c r="D42" s="37"/>
      <c r="E42" s="37"/>
      <c r="F42" s="38"/>
      <c r="G42" s="39"/>
      <c r="H42" s="38"/>
      <c r="I42" s="40"/>
      <c r="J42" s="41"/>
      <c r="K42" s="52"/>
      <c r="M42" s="43"/>
      <c r="O42" s="44"/>
    </row>
    <row r="43" spans="6:10" ht="12.75">
      <c r="F43" s="25"/>
      <c r="G43" s="26"/>
      <c r="H43" s="26"/>
      <c r="J43" s="8"/>
    </row>
    <row r="44" spans="1:11" ht="15">
      <c r="A44" s="28" t="s">
        <v>0</v>
      </c>
      <c r="B44" s="29">
        <f>E20</f>
        <v>0</v>
      </c>
      <c r="C44" s="30" t="s">
        <v>1</v>
      </c>
      <c r="D44" s="78">
        <v>646.18</v>
      </c>
      <c r="E44" s="30"/>
      <c r="F44" s="31"/>
      <c r="G44" s="32"/>
      <c r="H44" s="33"/>
      <c r="I44" t="s">
        <v>2</v>
      </c>
      <c r="J44" s="113">
        <f>B44*D44</f>
        <v>0</v>
      </c>
      <c r="K44" s="114"/>
    </row>
    <row r="45" ht="12.75"/>
    <row r="46" spans="1:11" ht="15">
      <c r="A46" t="s">
        <v>17</v>
      </c>
      <c r="D46" s="2" t="s">
        <v>18</v>
      </c>
      <c r="E46" s="117">
        <f>J44</f>
        <v>0</v>
      </c>
      <c r="F46" s="117"/>
      <c r="G46" t="s">
        <v>22</v>
      </c>
      <c r="I46" t="s">
        <v>2</v>
      </c>
      <c r="J46" s="99">
        <f>E46*0.05</f>
        <v>0</v>
      </c>
      <c r="K46" s="100"/>
    </row>
    <row r="47" ht="12.75"/>
    <row r="48" spans="1:11" ht="15.75">
      <c r="A48" s="35" t="s">
        <v>25</v>
      </c>
      <c r="B48" s="36"/>
      <c r="C48" s="37"/>
      <c r="D48" s="37"/>
      <c r="E48" s="37"/>
      <c r="F48" s="38"/>
      <c r="G48" s="39"/>
      <c r="H48" s="38"/>
      <c r="I48" s="40"/>
      <c r="J48" s="41"/>
      <c r="K48" s="52"/>
    </row>
    <row r="49" spans="1:11" ht="15.75">
      <c r="A49" s="88"/>
      <c r="B49" s="89"/>
      <c r="C49" s="90"/>
      <c r="D49" s="90"/>
      <c r="E49" s="90"/>
      <c r="F49" s="91"/>
      <c r="G49" s="92"/>
      <c r="H49" s="91"/>
      <c r="I49" s="93"/>
      <c r="J49" s="94"/>
      <c r="K49" s="95"/>
    </row>
    <row r="50" spans="1:10" ht="12.75">
      <c r="A50" s="83" t="s">
        <v>30</v>
      </c>
      <c r="B50" s="84">
        <f>E19</f>
        <v>0</v>
      </c>
      <c r="C50" s="80"/>
      <c r="D50" s="81"/>
      <c r="E50" s="80"/>
      <c r="F50" s="82"/>
      <c r="G50" s="24"/>
      <c r="H50" s="24"/>
      <c r="J50" s="8"/>
    </row>
    <row r="51" spans="1:2" ht="12.75">
      <c r="A51" s="83" t="s">
        <v>34</v>
      </c>
      <c r="B51" s="79">
        <f>IF(B50/100&lt;=1,1,B50/100)</f>
        <v>1</v>
      </c>
    </row>
    <row r="52" spans="1:11" ht="15">
      <c r="A52" s="83" t="s">
        <v>35</v>
      </c>
      <c r="B52" s="79">
        <f>B51*18</f>
        <v>18</v>
      </c>
      <c r="C52" s="30" t="s">
        <v>1</v>
      </c>
      <c r="D52" s="85" t="s">
        <v>32</v>
      </c>
      <c r="E52" s="86">
        <v>50</v>
      </c>
      <c r="F52" s="86"/>
      <c r="G52" s="86"/>
      <c r="H52" s="87"/>
      <c r="I52" t="s">
        <v>2</v>
      </c>
      <c r="J52" s="99">
        <f>B52*E52</f>
        <v>900</v>
      </c>
      <c r="K52" s="100"/>
    </row>
    <row r="53" ht="12.75"/>
    <row r="54" spans="1:11" ht="15.75">
      <c r="A54" s="35" t="s">
        <v>26</v>
      </c>
      <c r="B54" s="36"/>
      <c r="C54" s="37"/>
      <c r="D54" s="37"/>
      <c r="E54" s="37"/>
      <c r="F54" s="38"/>
      <c r="G54" s="39"/>
      <c r="H54" s="38"/>
      <c r="I54" s="40"/>
      <c r="J54" s="41"/>
      <c r="K54" s="52"/>
    </row>
    <row r="55" spans="6:10" ht="12.75">
      <c r="F55" s="25"/>
      <c r="G55" s="26"/>
      <c r="H55" s="26"/>
      <c r="J55" s="8"/>
    </row>
    <row r="56" spans="1:8" ht="12.75">
      <c r="A56" s="83" t="s">
        <v>30</v>
      </c>
      <c r="B56" s="84"/>
      <c r="C56" s="80"/>
      <c r="D56" s="96"/>
      <c r="E56" s="80"/>
      <c r="F56" s="82"/>
      <c r="G56" s="24"/>
      <c r="H56" s="24"/>
    </row>
    <row r="57" spans="1:11" ht="15">
      <c r="A57" s="83" t="s">
        <v>31</v>
      </c>
      <c r="B57" s="79">
        <f>B56/10</f>
        <v>0</v>
      </c>
      <c r="C57" s="30" t="s">
        <v>1</v>
      </c>
      <c r="D57" s="85" t="s">
        <v>32</v>
      </c>
      <c r="E57" s="86">
        <v>100</v>
      </c>
      <c r="F57" s="86"/>
      <c r="G57" s="86"/>
      <c r="H57" s="87"/>
      <c r="I57" t="s">
        <v>2</v>
      </c>
      <c r="J57" s="99">
        <f>B57*E57</f>
        <v>0</v>
      </c>
      <c r="K57" s="100"/>
    </row>
    <row r="58" spans="10:11" ht="13.5" thickBot="1">
      <c r="J58" s="68"/>
      <c r="K58" s="69"/>
    </row>
    <row r="59" spans="5:12" ht="15.75" thickTop="1">
      <c r="E59" s="115" t="s">
        <v>33</v>
      </c>
      <c r="F59" s="115"/>
      <c r="G59" s="115"/>
      <c r="H59" s="115"/>
      <c r="J59" s="99">
        <f>J30+J38+J46+J52+J57</f>
        <v>900</v>
      </c>
      <c r="K59" s="116"/>
      <c r="L59" s="8"/>
    </row>
  </sheetData>
  <mergeCells count="19">
    <mergeCell ref="J44:K44"/>
    <mergeCell ref="J52:K52"/>
    <mergeCell ref="J57:K57"/>
    <mergeCell ref="E59:H59"/>
    <mergeCell ref="J59:K59"/>
    <mergeCell ref="E46:F46"/>
    <mergeCell ref="J46:K46"/>
    <mergeCell ref="A6:K6"/>
    <mergeCell ref="A7:K7"/>
    <mergeCell ref="G20:H20"/>
    <mergeCell ref="A13:K13"/>
    <mergeCell ref="J14:K14"/>
    <mergeCell ref="J38:K38"/>
    <mergeCell ref="G21:H21"/>
    <mergeCell ref="A32:B32"/>
    <mergeCell ref="D33:F33"/>
    <mergeCell ref="D32:F32"/>
    <mergeCell ref="G32:K33"/>
    <mergeCell ref="J30:K30"/>
  </mergeCells>
  <printOptions/>
  <pageMargins left="0.66" right="0.25" top="1" bottom="1" header="0.5" footer="0.5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Suap</cp:lastModifiedBy>
  <cp:lastPrinted>2010-05-04T08:54:27Z</cp:lastPrinted>
  <dcterms:created xsi:type="dcterms:W3CDTF">2007-01-05T19:12:03Z</dcterms:created>
  <dcterms:modified xsi:type="dcterms:W3CDTF">2010-05-05T10:52:53Z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